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Eiki\Homepage\research\stat\R\"/>
    </mc:Choice>
  </mc:AlternateContent>
  <xr:revisionPtr revIDLastSave="0" documentId="13_ncr:1_{54EF1FEE-A6EF-48B1-8056-7D2858E6B9D0}" xr6:coauthVersionLast="47" xr6:coauthVersionMax="47" xr10:uidLastSave="{00000000-0000-0000-0000-000000000000}"/>
  <bookViews>
    <workbookView xWindow="-120" yWindow="-120" windowWidth="29040" windowHeight="15720" xr2:uid="{E907A9EB-CB94-453D-9E3B-C141625844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24" i="1"/>
  <c r="D26" i="1"/>
  <c r="D24" i="1"/>
  <c r="D10" i="1" l="1"/>
  <c r="D12" i="1" s="1"/>
  <c r="C18" i="1"/>
  <c r="J8" i="1"/>
  <c r="I12" i="1" s="1"/>
  <c r="J12" i="1" s="1"/>
  <c r="J6" i="1"/>
  <c r="I10" i="1" s="1"/>
  <c r="J10" i="1" s="1"/>
  <c r="F10" i="1"/>
  <c r="G10" i="1" s="1"/>
  <c r="E10" i="1"/>
  <c r="E14" i="1" s="1"/>
  <c r="F8" i="1"/>
  <c r="G8" i="1" s="1"/>
  <c r="F6" i="1"/>
  <c r="G6" i="1" s="1"/>
  <c r="D28" i="1" l="1"/>
  <c r="F28" i="1"/>
  <c r="G28" i="1" s="1"/>
  <c r="F24" i="1"/>
  <c r="G24" i="1" s="1"/>
  <c r="F26" i="1"/>
  <c r="E28" i="1"/>
  <c r="J24" i="1"/>
  <c r="I28" i="1" s="1"/>
  <c r="J28" i="1" s="1"/>
  <c r="J26" i="1"/>
  <c r="I30" i="1" s="1"/>
  <c r="J30" i="1" s="1"/>
  <c r="E12" i="1"/>
  <c r="F12" i="1" s="1"/>
  <c r="G4" i="1"/>
  <c r="J4" i="1"/>
  <c r="H8" i="1"/>
  <c r="D14" i="1"/>
  <c r="H26" i="1" l="1"/>
  <c r="G26" i="1"/>
  <c r="E32" i="1"/>
  <c r="E30" i="1"/>
  <c r="D30" i="1"/>
  <c r="D32" i="1"/>
  <c r="G22" i="1"/>
  <c r="J22" i="1"/>
  <c r="F14" i="1"/>
  <c r="H12" i="1" s="1"/>
  <c r="H10" i="1"/>
  <c r="F32" i="1" l="1"/>
  <c r="H30" i="1" s="1"/>
  <c r="F30" i="1"/>
  <c r="F16" i="1"/>
  <c r="F34" i="1" l="1"/>
  <c r="H28" i="1"/>
</calcChain>
</file>

<file path=xl/sharedStrings.xml><?xml version="1.0" encoding="utf-8"?>
<sst xmlns="http://schemas.openxmlformats.org/spreadsheetml/2006/main" count="76" uniqueCount="41">
  <si>
    <t>疾患</t>
    <rPh sb="0" eb="2">
      <t>シッカン</t>
    </rPh>
    <phoneticPr fontId="2"/>
  </si>
  <si>
    <t>あり</t>
    <phoneticPr fontId="2"/>
  </si>
  <si>
    <t>なし</t>
    <phoneticPr fontId="2"/>
  </si>
  <si>
    <t>合計</t>
    <rPh sb="0" eb="2">
      <t>ゴウケイ</t>
    </rPh>
    <phoneticPr fontId="2"/>
  </si>
  <si>
    <t>陽性+</t>
    <rPh sb="0" eb="2">
      <t>ヨウセイ</t>
    </rPh>
    <phoneticPr fontId="2"/>
  </si>
  <si>
    <t>陰性ー</t>
    <rPh sb="0" eb="2">
      <t>インセイ</t>
    </rPh>
    <phoneticPr fontId="2"/>
  </si>
  <si>
    <t>a真陽性(TP)</t>
    <rPh sb="1" eb="2">
      <t>シン</t>
    </rPh>
    <rPh sb="2" eb="4">
      <t>ヨウセイ</t>
    </rPh>
    <phoneticPr fontId="2"/>
  </si>
  <si>
    <t>b偽陽性(FP)</t>
    <rPh sb="1" eb="2">
      <t>ギ</t>
    </rPh>
    <rPh sb="2" eb="4">
      <t>ヨウセイ</t>
    </rPh>
    <phoneticPr fontId="2"/>
  </si>
  <si>
    <t>c偽陰性(FN)</t>
    <rPh sb="1" eb="4">
      <t>ギインセイ</t>
    </rPh>
    <phoneticPr fontId="2"/>
  </si>
  <si>
    <t>d真陰性(TN)</t>
    <rPh sb="1" eb="2">
      <t>シン</t>
    </rPh>
    <rPh sb="2" eb="4">
      <t>インセイ</t>
    </rPh>
    <phoneticPr fontId="2"/>
  </si>
  <si>
    <r>
      <rPr>
        <sz val="11"/>
        <color theme="7" tint="-0.249977111117893"/>
        <rFont val="游明朝"/>
        <family val="1"/>
        <charset val="128"/>
      </rPr>
      <t>b</t>
    </r>
    <r>
      <rPr>
        <sz val="11"/>
        <color theme="1"/>
        <rFont val="游明朝"/>
        <family val="2"/>
        <charset val="128"/>
      </rPr>
      <t>+d</t>
    </r>
    <phoneticPr fontId="2"/>
  </si>
  <si>
    <r>
      <rPr>
        <sz val="11"/>
        <color rgb="FFFF0000"/>
        <rFont val="游明朝"/>
        <family val="1"/>
        <charset val="128"/>
      </rPr>
      <t>a</t>
    </r>
    <r>
      <rPr>
        <sz val="11"/>
        <color theme="1"/>
        <rFont val="游明朝"/>
        <family val="2"/>
        <charset val="128"/>
      </rPr>
      <t>+</t>
    </r>
    <r>
      <rPr>
        <sz val="11"/>
        <color rgb="FF00B050"/>
        <rFont val="游明朝"/>
        <family val="1"/>
        <charset val="128"/>
      </rPr>
      <t>c</t>
    </r>
    <phoneticPr fontId="2"/>
  </si>
  <si>
    <r>
      <rPr>
        <sz val="11"/>
        <color rgb="FF00B050"/>
        <rFont val="游明朝"/>
        <family val="1"/>
        <charset val="128"/>
      </rPr>
      <t>c</t>
    </r>
    <r>
      <rPr>
        <sz val="11"/>
        <color theme="1"/>
        <rFont val="游明朝"/>
        <family val="2"/>
        <charset val="128"/>
      </rPr>
      <t>+</t>
    </r>
    <r>
      <rPr>
        <sz val="11"/>
        <color rgb="FF00B0F0"/>
        <rFont val="游明朝"/>
        <family val="1"/>
        <charset val="128"/>
      </rPr>
      <t>d</t>
    </r>
    <phoneticPr fontId="2"/>
  </si>
  <si>
    <r>
      <rPr>
        <sz val="11"/>
        <color rgb="FFFF0000"/>
        <rFont val="游明朝"/>
        <family val="1"/>
        <charset val="128"/>
      </rPr>
      <t>a</t>
    </r>
    <r>
      <rPr>
        <sz val="11"/>
        <color theme="1"/>
        <rFont val="游明朝"/>
        <family val="2"/>
        <charset val="128"/>
      </rPr>
      <t>+</t>
    </r>
    <r>
      <rPr>
        <sz val="11"/>
        <color theme="7" tint="-0.249977111117893"/>
        <rFont val="游明朝"/>
        <family val="1"/>
        <charset val="128"/>
      </rPr>
      <t>b</t>
    </r>
    <r>
      <rPr>
        <sz val="11"/>
        <color theme="1"/>
        <rFont val="游明朝"/>
        <family val="2"/>
        <charset val="128"/>
      </rPr>
      <t>+</t>
    </r>
    <r>
      <rPr>
        <sz val="11"/>
        <color rgb="FF00B050"/>
        <rFont val="游明朝"/>
        <family val="1"/>
        <charset val="128"/>
      </rPr>
      <t>c</t>
    </r>
    <r>
      <rPr>
        <sz val="11"/>
        <color theme="1"/>
        <rFont val="游明朝"/>
        <family val="2"/>
        <charset val="128"/>
      </rPr>
      <t>+</t>
    </r>
    <r>
      <rPr>
        <sz val="11"/>
        <color rgb="FF00B0F0"/>
        <rFont val="游明朝"/>
        <family val="1"/>
        <charset val="128"/>
      </rPr>
      <t>d</t>
    </r>
    <phoneticPr fontId="2"/>
  </si>
  <si>
    <r>
      <rPr>
        <sz val="11"/>
        <color rgb="FFFF0000"/>
        <rFont val="游明朝"/>
        <family val="1"/>
        <charset val="128"/>
      </rPr>
      <t>a</t>
    </r>
    <r>
      <rPr>
        <sz val="11"/>
        <color theme="1"/>
        <rFont val="游明朝"/>
        <family val="1"/>
        <charset val="128"/>
      </rPr>
      <t>+</t>
    </r>
    <r>
      <rPr>
        <sz val="11"/>
        <color theme="7" tint="-0.249977111117893"/>
        <rFont val="游明朝"/>
        <family val="1"/>
        <charset val="128"/>
      </rPr>
      <t>b</t>
    </r>
    <phoneticPr fontId="2"/>
  </si>
  <si>
    <t>事前オッズ(a+c)/(b+d)＝</t>
    <rPh sb="0" eb="2">
      <t>ジゼン</t>
    </rPh>
    <phoneticPr fontId="2"/>
  </si>
  <si>
    <t>(陽性)事後オッズa/ｂ＝</t>
    <rPh sb="1" eb="3">
      <t>ヨウセイ</t>
    </rPh>
    <rPh sb="4" eb="6">
      <t>ジゴ</t>
    </rPh>
    <phoneticPr fontId="2"/>
  </si>
  <si>
    <t>(陰性)事後オッズc/d＝</t>
    <rPh sb="1" eb="3">
      <t>インセイ</t>
    </rPh>
    <rPh sb="4" eb="6">
      <t>ジゴ</t>
    </rPh>
    <phoneticPr fontId="2"/>
  </si>
  <si>
    <t>事前オッズ×陽性尤度比</t>
    <rPh sb="0" eb="2">
      <t>ジゼン</t>
    </rPh>
    <rPh sb="6" eb="11">
      <t>ヨウセイユウドヒ</t>
    </rPh>
    <phoneticPr fontId="2"/>
  </si>
  <si>
    <t>d真陰性(TN)</t>
    <phoneticPr fontId="2"/>
  </si>
  <si>
    <t>※</t>
    <phoneticPr fontId="2"/>
  </si>
  <si>
    <r>
      <rPr>
        <b/>
        <sz val="11"/>
        <color theme="1"/>
        <rFont val="游明朝"/>
        <family val="1"/>
        <charset val="128"/>
      </rPr>
      <t>陰性尤度比</t>
    </r>
    <r>
      <rPr>
        <sz val="11"/>
        <color theme="1"/>
        <rFont val="游明朝"/>
        <family val="2"/>
        <charset val="128"/>
      </rPr>
      <t>：(1-感度)/特異度=偽陽性率/真陰性率</t>
    </r>
    <rPh sb="0" eb="5">
      <t>インセイユウドヒ</t>
    </rPh>
    <rPh sb="9" eb="11">
      <t>カンド</t>
    </rPh>
    <rPh sb="13" eb="16">
      <t>トクイド</t>
    </rPh>
    <rPh sb="17" eb="21">
      <t>ギヨウセイリツ</t>
    </rPh>
    <rPh sb="22" eb="26">
      <t>シンインセイリツ</t>
    </rPh>
    <phoneticPr fontId="2"/>
  </si>
  <si>
    <r>
      <rPr>
        <b/>
        <sz val="11"/>
        <color theme="1"/>
        <rFont val="游明朝"/>
        <family val="1"/>
        <charset val="128"/>
      </rPr>
      <t>診断オッズ比</t>
    </r>
    <r>
      <rPr>
        <sz val="11"/>
        <color theme="1"/>
        <rFont val="游明朝"/>
        <family val="2"/>
        <charset val="128"/>
      </rPr>
      <t>：陽性尤度比/陰性尤度比(=オッズ比)</t>
    </r>
    <rPh sb="0" eb="2">
      <t>シンダン</t>
    </rPh>
    <rPh sb="5" eb="6">
      <t>ヒ</t>
    </rPh>
    <rPh sb="7" eb="12">
      <t>ヨウセイユウドヒ</t>
    </rPh>
    <rPh sb="13" eb="15">
      <t>インセイ</t>
    </rPh>
    <rPh sb="15" eb="17">
      <t>ユウド</t>
    </rPh>
    <rPh sb="17" eb="18">
      <t>ヒ</t>
    </rPh>
    <rPh sb="23" eb="24">
      <t>ヒ</t>
    </rPh>
    <phoneticPr fontId="2"/>
  </si>
  <si>
    <r>
      <t>陰性の検査後確率</t>
    </r>
    <r>
      <rPr>
        <b/>
        <sz val="11"/>
        <color rgb="FF00B050"/>
        <rFont val="游明朝"/>
        <family val="1"/>
        <charset val="128"/>
      </rPr>
      <t>c</t>
    </r>
    <r>
      <rPr>
        <b/>
        <sz val="11"/>
        <color theme="1"/>
        <rFont val="游明朝"/>
        <family val="1"/>
        <charset val="128"/>
      </rPr>
      <t>/(</t>
    </r>
    <r>
      <rPr>
        <b/>
        <sz val="11"/>
        <color rgb="FF00B050"/>
        <rFont val="游明朝"/>
        <family val="1"/>
        <charset val="128"/>
      </rPr>
      <t>c</t>
    </r>
    <r>
      <rPr>
        <b/>
        <sz val="11"/>
        <color theme="1"/>
        <rFont val="游明朝"/>
        <family val="1"/>
        <charset val="128"/>
      </rPr>
      <t>+</t>
    </r>
    <r>
      <rPr>
        <b/>
        <sz val="11"/>
        <color rgb="FF00B0F0"/>
        <rFont val="游明朝"/>
        <family val="1"/>
        <charset val="128"/>
      </rPr>
      <t>d</t>
    </r>
    <r>
      <rPr>
        <b/>
        <sz val="11"/>
        <color theme="1"/>
        <rFont val="游明朝"/>
        <family val="1"/>
        <charset val="128"/>
      </rPr>
      <t>)</t>
    </r>
    <rPh sb="0" eb="2">
      <t>インセイ</t>
    </rPh>
    <rPh sb="3" eb="8">
      <t>ケンサゴカクリツ</t>
    </rPh>
    <phoneticPr fontId="2"/>
  </si>
  <si>
    <r>
      <t>感度</t>
    </r>
    <r>
      <rPr>
        <b/>
        <sz val="11"/>
        <color rgb="FFFF0000"/>
        <rFont val="游明朝"/>
        <family val="1"/>
        <charset val="128"/>
      </rPr>
      <t>a</t>
    </r>
    <r>
      <rPr>
        <b/>
        <sz val="11"/>
        <color theme="1"/>
        <rFont val="游明朝"/>
        <family val="1"/>
        <charset val="128"/>
      </rPr>
      <t>/(</t>
    </r>
    <r>
      <rPr>
        <b/>
        <sz val="11"/>
        <color rgb="FFFF0000"/>
        <rFont val="游明朝"/>
        <family val="1"/>
        <charset val="128"/>
      </rPr>
      <t>a</t>
    </r>
    <r>
      <rPr>
        <b/>
        <sz val="11"/>
        <color theme="1"/>
        <rFont val="游明朝"/>
        <family val="1"/>
        <charset val="128"/>
      </rPr>
      <t>+</t>
    </r>
    <r>
      <rPr>
        <b/>
        <sz val="11"/>
        <color rgb="FF00B050"/>
        <rFont val="游明朝"/>
        <family val="1"/>
        <charset val="128"/>
      </rPr>
      <t>c</t>
    </r>
    <r>
      <rPr>
        <b/>
        <sz val="11"/>
        <color theme="1"/>
        <rFont val="游明朝"/>
        <family val="1"/>
        <charset val="128"/>
      </rPr>
      <t>)</t>
    </r>
    <rPh sb="0" eb="2">
      <t>カンド</t>
    </rPh>
    <phoneticPr fontId="2"/>
  </si>
  <si>
    <r>
      <t>特異度d/(</t>
    </r>
    <r>
      <rPr>
        <b/>
        <sz val="11"/>
        <color theme="7" tint="-0.249977111117893"/>
        <rFont val="游明朝"/>
        <family val="1"/>
        <charset val="128"/>
      </rPr>
      <t>b</t>
    </r>
    <r>
      <rPr>
        <b/>
        <sz val="11"/>
        <color theme="1"/>
        <rFont val="游明朝"/>
        <family val="1"/>
        <charset val="128"/>
      </rPr>
      <t>+d)</t>
    </r>
    <rPh sb="0" eb="3">
      <t>トクイド</t>
    </rPh>
    <phoneticPr fontId="2"/>
  </si>
  <si>
    <r>
      <t>検査前確率(</t>
    </r>
    <r>
      <rPr>
        <b/>
        <sz val="11"/>
        <color rgb="FFFF0000"/>
        <rFont val="游明朝"/>
        <family val="1"/>
        <charset val="128"/>
      </rPr>
      <t>a</t>
    </r>
    <r>
      <rPr>
        <b/>
        <sz val="11"/>
        <color theme="1"/>
        <rFont val="游明朝"/>
        <family val="1"/>
        <charset val="128"/>
      </rPr>
      <t>+c)/(</t>
    </r>
    <r>
      <rPr>
        <b/>
        <sz val="11"/>
        <color rgb="FFFF0000"/>
        <rFont val="游明朝"/>
        <family val="1"/>
        <charset val="128"/>
      </rPr>
      <t>a</t>
    </r>
    <r>
      <rPr>
        <b/>
        <sz val="11"/>
        <color theme="1"/>
        <rFont val="游明朝"/>
        <family val="1"/>
        <charset val="128"/>
      </rPr>
      <t>+</t>
    </r>
    <r>
      <rPr>
        <b/>
        <sz val="11"/>
        <color theme="7" tint="-0.249977111117893"/>
        <rFont val="游明朝"/>
        <family val="1"/>
        <charset val="128"/>
      </rPr>
      <t>b</t>
    </r>
    <r>
      <rPr>
        <b/>
        <sz val="11"/>
        <color theme="1"/>
        <rFont val="游明朝"/>
        <family val="1"/>
        <charset val="128"/>
      </rPr>
      <t>+</t>
    </r>
    <r>
      <rPr>
        <b/>
        <sz val="11"/>
        <color rgb="FF00B050"/>
        <rFont val="游明朝"/>
        <family val="1"/>
        <charset val="128"/>
      </rPr>
      <t>c</t>
    </r>
    <r>
      <rPr>
        <b/>
        <sz val="11"/>
        <color theme="1"/>
        <rFont val="游明朝"/>
        <family val="1"/>
        <charset val="128"/>
      </rPr>
      <t>+</t>
    </r>
    <r>
      <rPr>
        <b/>
        <sz val="11"/>
        <color rgb="FF00B0F0"/>
        <rFont val="游明朝"/>
        <family val="1"/>
        <charset val="128"/>
      </rPr>
      <t>d</t>
    </r>
    <r>
      <rPr>
        <b/>
        <sz val="11"/>
        <color theme="1"/>
        <rFont val="游明朝"/>
        <family val="1"/>
        <charset val="128"/>
      </rPr>
      <t>)</t>
    </r>
    <phoneticPr fontId="2"/>
  </si>
  <si>
    <r>
      <t>陽性的中率(検査後確率)</t>
    </r>
    <r>
      <rPr>
        <b/>
        <sz val="11"/>
        <color rgb="FFFF0000"/>
        <rFont val="游明朝"/>
        <family val="1"/>
        <charset val="128"/>
      </rPr>
      <t>a</t>
    </r>
    <r>
      <rPr>
        <b/>
        <sz val="11"/>
        <color theme="1"/>
        <rFont val="游明朝"/>
        <family val="1"/>
        <charset val="128"/>
      </rPr>
      <t>/(</t>
    </r>
    <r>
      <rPr>
        <b/>
        <sz val="11"/>
        <color rgb="FFFF0000"/>
        <rFont val="游明朝"/>
        <family val="1"/>
        <charset val="128"/>
      </rPr>
      <t>a</t>
    </r>
    <r>
      <rPr>
        <b/>
        <sz val="11"/>
        <color theme="1"/>
        <rFont val="游明朝"/>
        <family val="1"/>
        <charset val="128"/>
      </rPr>
      <t>+</t>
    </r>
    <r>
      <rPr>
        <b/>
        <sz val="11"/>
        <color theme="7" tint="-0.249977111117893"/>
        <rFont val="游明朝"/>
        <family val="1"/>
        <charset val="128"/>
      </rPr>
      <t>b</t>
    </r>
    <r>
      <rPr>
        <b/>
        <sz val="11"/>
        <color theme="1"/>
        <rFont val="游明朝"/>
        <family val="1"/>
        <charset val="128"/>
      </rPr>
      <t>)</t>
    </r>
    <rPh sb="0" eb="5">
      <t>ヨウセイテキチュウリツ</t>
    </rPh>
    <phoneticPr fontId="2"/>
  </si>
  <si>
    <r>
      <t>陰性的中率</t>
    </r>
    <r>
      <rPr>
        <b/>
        <sz val="11"/>
        <color rgb="FF00B0F0"/>
        <rFont val="游明朝"/>
        <family val="1"/>
        <charset val="128"/>
      </rPr>
      <t>d</t>
    </r>
    <r>
      <rPr>
        <b/>
        <sz val="11"/>
        <color theme="1"/>
        <rFont val="游明朝"/>
        <family val="1"/>
        <charset val="128"/>
      </rPr>
      <t>/(</t>
    </r>
    <r>
      <rPr>
        <b/>
        <sz val="11"/>
        <color rgb="FF00B050"/>
        <rFont val="游明朝"/>
        <family val="1"/>
        <charset val="128"/>
      </rPr>
      <t>c</t>
    </r>
    <r>
      <rPr>
        <b/>
        <sz val="11"/>
        <color theme="1"/>
        <rFont val="游明朝"/>
        <family val="1"/>
        <charset val="128"/>
      </rPr>
      <t>+</t>
    </r>
    <r>
      <rPr>
        <b/>
        <sz val="11"/>
        <color rgb="FF00B0F0"/>
        <rFont val="游明朝"/>
        <family val="1"/>
        <charset val="128"/>
      </rPr>
      <t>d</t>
    </r>
    <r>
      <rPr>
        <b/>
        <sz val="11"/>
        <color theme="1"/>
        <rFont val="游明朝"/>
        <family val="1"/>
        <charset val="128"/>
      </rPr>
      <t>)</t>
    </r>
    <rPh sb="0" eb="2">
      <t>インセイ</t>
    </rPh>
    <rPh sb="2" eb="5">
      <t>テキチュウリツ</t>
    </rPh>
    <phoneticPr fontId="2"/>
  </si>
  <si>
    <r>
      <t>的中精度(</t>
    </r>
    <r>
      <rPr>
        <b/>
        <sz val="11"/>
        <color rgb="FFFF0000"/>
        <rFont val="游明朝"/>
        <family val="1"/>
        <charset val="128"/>
      </rPr>
      <t>a</t>
    </r>
    <r>
      <rPr>
        <b/>
        <sz val="11"/>
        <color theme="1"/>
        <rFont val="游明朝"/>
        <family val="1"/>
        <charset val="128"/>
      </rPr>
      <t>+d)/(</t>
    </r>
    <r>
      <rPr>
        <b/>
        <sz val="11"/>
        <color rgb="FFFF0000"/>
        <rFont val="游明朝"/>
        <family val="1"/>
        <charset val="128"/>
      </rPr>
      <t>a</t>
    </r>
    <r>
      <rPr>
        <b/>
        <sz val="11"/>
        <color theme="1"/>
        <rFont val="游明朝"/>
        <family val="1"/>
        <charset val="128"/>
      </rPr>
      <t>+</t>
    </r>
    <r>
      <rPr>
        <b/>
        <sz val="11"/>
        <color theme="7" tint="-0.249977111117893"/>
        <rFont val="游明朝"/>
        <family val="1"/>
        <charset val="128"/>
      </rPr>
      <t>b</t>
    </r>
    <r>
      <rPr>
        <b/>
        <sz val="11"/>
        <color theme="1"/>
        <rFont val="游明朝"/>
        <family val="1"/>
        <charset val="128"/>
      </rPr>
      <t>+</t>
    </r>
    <r>
      <rPr>
        <b/>
        <sz val="11"/>
        <color rgb="FF00B050"/>
        <rFont val="游明朝"/>
        <family val="1"/>
        <charset val="128"/>
      </rPr>
      <t>c</t>
    </r>
    <r>
      <rPr>
        <b/>
        <sz val="11"/>
        <color theme="1"/>
        <rFont val="游明朝"/>
        <family val="1"/>
        <charset val="128"/>
      </rPr>
      <t>+</t>
    </r>
    <r>
      <rPr>
        <b/>
        <sz val="11"/>
        <color rgb="FF00B0F0"/>
        <rFont val="游明朝"/>
        <family val="1"/>
        <charset val="128"/>
      </rPr>
      <t>d</t>
    </r>
    <r>
      <rPr>
        <b/>
        <sz val="11"/>
        <color theme="1"/>
        <rFont val="游明朝"/>
        <family val="1"/>
        <charset val="128"/>
      </rPr>
      <t>)</t>
    </r>
    <rPh sb="0" eb="4">
      <t>テキチュウセイド</t>
    </rPh>
    <phoneticPr fontId="2"/>
  </si>
  <si>
    <t>※シートのロック解除パスワードは1234です</t>
    <rPh sb="8" eb="10">
      <t>カイジョ</t>
    </rPh>
    <phoneticPr fontId="2"/>
  </si>
  <si>
    <r>
      <t>偽陰性率c/(</t>
    </r>
    <r>
      <rPr>
        <b/>
        <sz val="11"/>
        <color rgb="FFFF0000"/>
        <rFont val="游明朝"/>
        <family val="1"/>
        <charset val="128"/>
      </rPr>
      <t>a</t>
    </r>
    <r>
      <rPr>
        <b/>
        <sz val="11"/>
        <color theme="1"/>
        <rFont val="游明朝"/>
        <family val="1"/>
        <charset val="128"/>
      </rPr>
      <t>+</t>
    </r>
    <r>
      <rPr>
        <b/>
        <sz val="11"/>
        <color rgb="FF00B050"/>
        <rFont val="游明朝"/>
        <family val="1"/>
        <charset val="128"/>
      </rPr>
      <t>c</t>
    </r>
    <r>
      <rPr>
        <b/>
        <sz val="11"/>
        <color theme="1"/>
        <rFont val="游明朝"/>
        <family val="1"/>
        <charset val="128"/>
      </rPr>
      <t>)</t>
    </r>
    <rPh sb="0" eb="3">
      <t>ギインセイ</t>
    </rPh>
    <rPh sb="3" eb="4">
      <t>リツ</t>
    </rPh>
    <phoneticPr fontId="2"/>
  </si>
  <si>
    <r>
      <t>偽陽性率</t>
    </r>
    <r>
      <rPr>
        <b/>
        <sz val="11"/>
        <color theme="7" tint="-0.249977111117893"/>
        <rFont val="游明朝"/>
        <family val="1"/>
        <charset val="128"/>
      </rPr>
      <t>b/</t>
    </r>
    <r>
      <rPr>
        <b/>
        <sz val="11"/>
        <color theme="1"/>
        <rFont val="游明朝"/>
        <family val="1"/>
        <charset val="128"/>
      </rPr>
      <t>(</t>
    </r>
    <r>
      <rPr>
        <b/>
        <sz val="11"/>
        <color theme="7" tint="-0.249977111117893"/>
        <rFont val="游明朝"/>
        <family val="1"/>
        <charset val="128"/>
      </rPr>
      <t>b</t>
    </r>
    <r>
      <rPr>
        <b/>
        <sz val="11"/>
        <color theme="1"/>
        <rFont val="游明朝"/>
        <family val="1"/>
        <charset val="128"/>
      </rPr>
      <t>+d)</t>
    </r>
    <rPh sb="0" eb="1">
      <t>ギ</t>
    </rPh>
    <rPh sb="1" eb="4">
      <t>ヨウセイリツ</t>
    </rPh>
    <rPh sb="3" eb="4">
      <t>リツ</t>
    </rPh>
    <phoneticPr fontId="2"/>
  </si>
  <si>
    <r>
      <rPr>
        <b/>
        <sz val="11"/>
        <color theme="1"/>
        <rFont val="游明朝"/>
        <family val="1"/>
        <charset val="128"/>
      </rPr>
      <t>陽性尤度比</t>
    </r>
    <r>
      <rPr>
        <sz val="11"/>
        <color theme="1"/>
        <rFont val="游明朝"/>
        <family val="2"/>
        <charset val="128"/>
      </rPr>
      <t>：感度/(1-特異度)=真陽性率/偽陰性率</t>
    </r>
    <rPh sb="0" eb="2">
      <t>ヨウセイ</t>
    </rPh>
    <rPh sb="2" eb="4">
      <t>ユウド</t>
    </rPh>
    <rPh sb="4" eb="5">
      <t>ヒ</t>
    </rPh>
    <rPh sb="6" eb="8">
      <t>カンド</t>
    </rPh>
    <rPh sb="12" eb="15">
      <t>トクイド</t>
    </rPh>
    <rPh sb="17" eb="21">
      <t>シンヨウセイリツ</t>
    </rPh>
    <rPh sb="22" eb="23">
      <t>ギ</t>
    </rPh>
    <rPh sb="23" eb="25">
      <t>インセイ</t>
    </rPh>
    <rPh sb="25" eb="26">
      <t>リツ</t>
    </rPh>
    <phoneticPr fontId="2"/>
  </si>
  <si>
    <t>検査後確率（陽性）</t>
    <rPh sb="0" eb="2">
      <t>ケンサ</t>
    </rPh>
    <rPh sb="2" eb="3">
      <t>ゴ</t>
    </rPh>
    <rPh sb="3" eb="5">
      <t>カクリツ</t>
    </rPh>
    <rPh sb="6" eb="8">
      <t>ヨウセイ</t>
    </rPh>
    <phoneticPr fontId="2"/>
  </si>
  <si>
    <t>事前オッズ×陰性度比</t>
    <rPh sb="0" eb="2">
      <t>ジゼン</t>
    </rPh>
    <rPh sb="6" eb="8">
      <t>インセイ</t>
    </rPh>
    <rPh sb="8" eb="9">
      <t>ド</t>
    </rPh>
    <rPh sb="9" eb="10">
      <t>ヒ</t>
    </rPh>
    <phoneticPr fontId="2"/>
  </si>
  <si>
    <t>＝事後オッズ(陽性)</t>
    <rPh sb="7" eb="9">
      <t>ヨウセイ</t>
    </rPh>
    <phoneticPr fontId="2"/>
  </si>
  <si>
    <t>＝事後オッズ(陰性)</t>
    <rPh sb="7" eb="9">
      <t>インセイ</t>
    </rPh>
    <phoneticPr fontId="2"/>
  </si>
  <si>
    <t>検査後確率（陰性）</t>
    <rPh sb="0" eb="2">
      <t>ケンサ</t>
    </rPh>
    <rPh sb="2" eb="3">
      <t>ゴ</t>
    </rPh>
    <rPh sb="3" eb="5">
      <t>カクリツ</t>
    </rPh>
    <rPh sb="6" eb="8">
      <t>インセイ</t>
    </rPh>
    <phoneticPr fontId="2"/>
  </si>
  <si>
    <r>
      <rPr>
        <b/>
        <sz val="11"/>
        <color theme="1"/>
        <rFont val="游明朝"/>
        <family val="1"/>
        <charset val="128"/>
      </rPr>
      <t>陽性尤度比</t>
    </r>
    <r>
      <rPr>
        <sz val="11"/>
        <color theme="1"/>
        <rFont val="游明朝"/>
        <family val="2"/>
        <charset val="128"/>
      </rPr>
      <t>：感度/(1-特異度)=真陽性率/偽陽性率</t>
    </r>
    <rPh sb="0" eb="2">
      <t>ヨウセイ</t>
    </rPh>
    <rPh sb="2" eb="4">
      <t>ユウド</t>
    </rPh>
    <rPh sb="4" eb="5">
      <t>ヒ</t>
    </rPh>
    <rPh sb="6" eb="8">
      <t>カンド</t>
    </rPh>
    <rPh sb="12" eb="15">
      <t>トクイド</t>
    </rPh>
    <rPh sb="17" eb="21">
      <t>シンヨウセイリツ</t>
    </rPh>
    <rPh sb="22" eb="23">
      <t>ギ</t>
    </rPh>
    <rPh sb="23" eb="25">
      <t>ヨウセイ</t>
    </rPh>
    <rPh sb="25" eb="26">
      <t>リツ</t>
    </rPh>
    <phoneticPr fontId="2"/>
  </si>
  <si>
    <r>
      <rPr>
        <b/>
        <sz val="11"/>
        <color theme="1"/>
        <rFont val="游明朝"/>
        <family val="1"/>
        <charset val="128"/>
      </rPr>
      <t>陰性尤度比</t>
    </r>
    <r>
      <rPr>
        <sz val="11"/>
        <color theme="1"/>
        <rFont val="游明朝"/>
        <family val="2"/>
        <charset val="128"/>
      </rPr>
      <t>：(1-感度)/特異度=偽陰性率/真陰性率</t>
    </r>
    <rPh sb="0" eb="5">
      <t>インセイユウドヒ</t>
    </rPh>
    <rPh sb="9" eb="11">
      <t>カンド</t>
    </rPh>
    <rPh sb="13" eb="16">
      <t>トクイド</t>
    </rPh>
    <rPh sb="17" eb="20">
      <t>ギインセイ</t>
    </rPh>
    <rPh sb="20" eb="21">
      <t>リツ</t>
    </rPh>
    <rPh sb="22" eb="26">
      <t>シンインセイリツ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</si>
</sst>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0_);[Red]\(0.000\)"/>
  </numFmts>
  <fonts count="22" x14ac:knownFonts="1">
    <font>
      <sz val="11"/>
      <color theme="1"/>
      <name val="游明朝"/>
      <family val="2"/>
      <charset val="128"/>
    </font>
    <font>
      <sz val="11"/>
      <color rgb="FFFF0000"/>
      <name val="游明朝"/>
      <family val="2"/>
      <charset val="128"/>
    </font>
    <font>
      <sz val="6"/>
      <name val="游明朝"/>
      <family val="2"/>
      <charset val="128"/>
    </font>
    <font>
      <sz val="16"/>
      <color theme="1"/>
      <name val="游明朝"/>
      <family val="2"/>
      <charset val="128"/>
    </font>
    <font>
      <sz val="14"/>
      <color theme="1"/>
      <name val="游明朝"/>
      <family val="1"/>
      <charset val="128"/>
    </font>
    <font>
      <sz val="16"/>
      <color rgb="FFFF0000"/>
      <name val="游明朝"/>
      <family val="1"/>
      <charset val="128"/>
    </font>
    <font>
      <sz val="11"/>
      <color theme="7" tint="-0.249977111117893"/>
      <name val="游明朝"/>
      <family val="2"/>
      <charset val="128"/>
    </font>
    <font>
      <sz val="16"/>
      <color theme="7" tint="-0.249977111117893"/>
      <name val="游明朝"/>
      <family val="1"/>
      <charset val="128"/>
    </font>
    <font>
      <sz val="11"/>
      <color rgb="FF00B050"/>
      <name val="游明朝"/>
      <family val="1"/>
      <charset val="128"/>
    </font>
    <font>
      <sz val="16"/>
      <color rgb="FF00B050"/>
      <name val="游明朝"/>
      <family val="1"/>
      <charset val="128"/>
    </font>
    <font>
      <sz val="11"/>
      <color rgb="FF00B0F0"/>
      <name val="游明朝"/>
      <family val="2"/>
      <charset val="128"/>
    </font>
    <font>
      <sz val="16"/>
      <color rgb="FF00B0F0"/>
      <name val="游明朝"/>
      <family val="1"/>
      <charset val="128"/>
    </font>
    <font>
      <sz val="11"/>
      <color rgb="FFFF0000"/>
      <name val="游明朝"/>
      <family val="1"/>
      <charset val="128"/>
    </font>
    <font>
      <sz val="11"/>
      <color theme="1"/>
      <name val="游明朝"/>
      <family val="1"/>
      <charset val="128"/>
    </font>
    <font>
      <sz val="11"/>
      <color theme="7" tint="-0.249977111117893"/>
      <name val="游明朝"/>
      <family val="1"/>
      <charset val="128"/>
    </font>
    <font>
      <sz val="11"/>
      <color rgb="FF00B0F0"/>
      <name val="游明朝"/>
      <family val="1"/>
      <charset val="128"/>
    </font>
    <font>
      <sz val="14"/>
      <color rgb="FFFF0000"/>
      <name val="游明朝"/>
      <family val="2"/>
      <charset val="128"/>
    </font>
    <font>
      <b/>
      <sz val="11"/>
      <color theme="1"/>
      <name val="游明朝"/>
      <family val="1"/>
      <charset val="128"/>
    </font>
    <font>
      <b/>
      <sz val="11"/>
      <color rgb="FF00B050"/>
      <name val="游明朝"/>
      <family val="1"/>
      <charset val="128"/>
    </font>
    <font>
      <b/>
      <sz val="11"/>
      <color rgb="FF00B0F0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b/>
      <sz val="11"/>
      <color theme="7" tint="-0.249977111117893"/>
      <name val="游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0" xfId="0" quotePrefix="1" applyFill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176" fontId="3" fillId="2" borderId="5" xfId="0" applyNumberFormat="1" applyFont="1" applyFill="1" applyBorder="1">
      <alignment vertical="center"/>
    </xf>
    <xf numFmtId="0" fontId="16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177" fontId="3" fillId="2" borderId="1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quotePrefix="1" applyFont="1" applyFill="1" applyBorder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7" fillId="5" borderId="1" xfId="0" applyFont="1" applyFill="1" applyBorder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3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FA14A-DF2A-4E59-818D-5A8FC8994B23}">
  <dimension ref="A1:M34"/>
  <sheetViews>
    <sheetView tabSelected="1" workbookViewId="0">
      <selection activeCell="E8" sqref="E8"/>
    </sheetView>
  </sheetViews>
  <sheetFormatPr defaultRowHeight="18" x14ac:dyDescent="0.35"/>
  <cols>
    <col min="1" max="2" width="9" style="1"/>
    <col min="3" max="3" width="10" style="1" customWidth="1"/>
    <col min="4" max="5" width="17.25" style="1" customWidth="1"/>
    <col min="6" max="6" width="14.875" style="2" customWidth="1"/>
    <col min="7" max="7" width="29.75" style="2" customWidth="1"/>
    <col min="8" max="8" width="25.625" style="2" customWidth="1"/>
    <col min="9" max="9" width="25.75" style="2" customWidth="1"/>
    <col min="10" max="10" width="19.875" style="1" customWidth="1"/>
    <col min="11" max="11" width="17.625" style="1" customWidth="1"/>
    <col min="12" max="13" width="9" style="1"/>
  </cols>
  <sheetData>
    <row r="1" spans="3:10" x14ac:dyDescent="0.35">
      <c r="I1" s="2" t="s">
        <v>30</v>
      </c>
    </row>
    <row r="2" spans="3:10" ht="18.75" thickBot="1" x14ac:dyDescent="0.4">
      <c r="C2" s="3"/>
      <c r="D2" s="3"/>
      <c r="E2" s="3"/>
      <c r="F2" s="4"/>
    </row>
    <row r="3" spans="3:10" x14ac:dyDescent="0.35">
      <c r="C3" s="52"/>
      <c r="D3" s="50" t="s">
        <v>0</v>
      </c>
      <c r="E3" s="51"/>
      <c r="F3" s="54" t="s">
        <v>3</v>
      </c>
      <c r="G3" s="24" t="s">
        <v>26</v>
      </c>
    </row>
    <row r="4" spans="3:10" ht="36.75" customHeight="1" thickBot="1" x14ac:dyDescent="0.4">
      <c r="C4" s="53"/>
      <c r="D4" s="33" t="s">
        <v>1</v>
      </c>
      <c r="E4" s="34" t="s">
        <v>2</v>
      </c>
      <c r="F4" s="55"/>
      <c r="G4" s="22">
        <f>D10/F10</f>
        <v>0.78666666666666663</v>
      </c>
      <c r="I4" s="15" t="s">
        <v>15</v>
      </c>
      <c r="J4" s="11">
        <f>D10/E10</f>
        <v>3.6875</v>
      </c>
    </row>
    <row r="5" spans="3:10" ht="18.75" thickTop="1" x14ac:dyDescent="0.35">
      <c r="C5" s="56" t="s">
        <v>4</v>
      </c>
      <c r="D5" s="40" t="s">
        <v>6</v>
      </c>
      <c r="E5" s="41" t="s">
        <v>7</v>
      </c>
      <c r="F5" s="42" t="s">
        <v>14</v>
      </c>
      <c r="G5" s="24" t="s">
        <v>27</v>
      </c>
      <c r="H5" s="5"/>
      <c r="I5" s="10"/>
    </row>
    <row r="6" spans="3:10" ht="35.25" customHeight="1" x14ac:dyDescent="0.35">
      <c r="C6" s="57"/>
      <c r="D6" s="18">
        <v>42</v>
      </c>
      <c r="E6" s="19">
        <v>2</v>
      </c>
      <c r="F6" s="38">
        <f>D6+E6</f>
        <v>44</v>
      </c>
      <c r="G6" s="22">
        <f>D6/F6</f>
        <v>0.95454545454545459</v>
      </c>
      <c r="I6" s="15" t="s">
        <v>16</v>
      </c>
      <c r="J6" s="11">
        <f>D6/E6</f>
        <v>21</v>
      </c>
    </row>
    <row r="7" spans="3:10" x14ac:dyDescent="0.35">
      <c r="C7" s="63" t="s">
        <v>5</v>
      </c>
      <c r="D7" s="43" t="s">
        <v>8</v>
      </c>
      <c r="E7" s="44" t="s">
        <v>9</v>
      </c>
      <c r="F7" s="45" t="s">
        <v>12</v>
      </c>
      <c r="G7" s="25" t="s">
        <v>28</v>
      </c>
      <c r="H7" s="26" t="s">
        <v>23</v>
      </c>
    </row>
    <row r="8" spans="3:10" ht="35.25" customHeight="1" thickBot="1" x14ac:dyDescent="0.4">
      <c r="C8" s="64"/>
      <c r="D8" s="21">
        <v>17</v>
      </c>
      <c r="E8" s="20">
        <v>14</v>
      </c>
      <c r="F8" s="39">
        <f>D8+E8</f>
        <v>31</v>
      </c>
      <c r="G8" s="22">
        <f>E8/F8</f>
        <v>0.45161290322580644</v>
      </c>
      <c r="H8" s="14">
        <f>D8/F8</f>
        <v>0.54838709677419351</v>
      </c>
      <c r="I8" s="15" t="s">
        <v>17</v>
      </c>
      <c r="J8" s="11">
        <f>D8/E8</f>
        <v>1.2142857142857142</v>
      </c>
    </row>
    <row r="9" spans="3:10" ht="19.5" customHeight="1" thickTop="1" x14ac:dyDescent="0.35">
      <c r="C9" s="65" t="s">
        <v>3</v>
      </c>
      <c r="D9" s="46" t="s">
        <v>11</v>
      </c>
      <c r="E9" s="47" t="s">
        <v>10</v>
      </c>
      <c r="F9" s="48" t="s">
        <v>13</v>
      </c>
      <c r="G9" s="24" t="s">
        <v>29</v>
      </c>
      <c r="H9" s="27" t="s">
        <v>18</v>
      </c>
      <c r="I9" s="28" t="s">
        <v>36</v>
      </c>
      <c r="J9" s="49" t="s">
        <v>34</v>
      </c>
    </row>
    <row r="10" spans="3:10" ht="35.25" customHeight="1" thickBot="1" x14ac:dyDescent="0.4">
      <c r="C10" s="66"/>
      <c r="D10" s="35">
        <f>D6+D8</f>
        <v>59</v>
      </c>
      <c r="E10" s="36">
        <f>E6+E8</f>
        <v>16</v>
      </c>
      <c r="F10" s="37">
        <f>SUM(D6,E6,D8,E8)</f>
        <v>75</v>
      </c>
      <c r="G10" s="23">
        <f>(D6+E8)/F10</f>
        <v>0.7466666666666667</v>
      </c>
      <c r="H10" s="14">
        <f>J4*F12</f>
        <v>21</v>
      </c>
      <c r="I10" s="16">
        <f>J6</f>
        <v>21</v>
      </c>
      <c r="J10" s="32">
        <f>I10/(1+I10)</f>
        <v>0.95454545454545459</v>
      </c>
    </row>
    <row r="11" spans="3:10" x14ac:dyDescent="0.35">
      <c r="D11" s="29" t="s">
        <v>24</v>
      </c>
      <c r="E11" s="30" t="s">
        <v>25</v>
      </c>
      <c r="F11" s="67" t="s">
        <v>39</v>
      </c>
      <c r="G11" s="61"/>
      <c r="H11" s="27" t="s">
        <v>35</v>
      </c>
      <c r="I11" s="28" t="s">
        <v>37</v>
      </c>
      <c r="J11" s="49" t="s">
        <v>38</v>
      </c>
    </row>
    <row r="12" spans="3:10" ht="35.25" customHeight="1" x14ac:dyDescent="0.35">
      <c r="D12" s="17">
        <f>D6/D10</f>
        <v>0.71186440677966101</v>
      </c>
      <c r="E12" s="17">
        <f>E8/E10</f>
        <v>0.875</v>
      </c>
      <c r="F12" s="62">
        <f>D12/(1-E12)</f>
        <v>5.6949152542372881</v>
      </c>
      <c r="G12" s="62"/>
      <c r="H12" s="14">
        <f>J6*F14</f>
        <v>6.9152542372881358</v>
      </c>
      <c r="I12" s="16">
        <f>J8</f>
        <v>1.2142857142857142</v>
      </c>
      <c r="J12" s="32">
        <f>I12/(1+I12)</f>
        <v>0.54838709677419351</v>
      </c>
    </row>
    <row r="13" spans="3:10" x14ac:dyDescent="0.35">
      <c r="D13" s="31" t="s">
        <v>31</v>
      </c>
      <c r="E13" s="26" t="s">
        <v>32</v>
      </c>
      <c r="F13" s="60" t="s">
        <v>40</v>
      </c>
      <c r="G13" s="61"/>
    </row>
    <row r="14" spans="3:10" ht="35.25" customHeight="1" x14ac:dyDescent="0.35">
      <c r="D14" s="17">
        <f>D8/D10</f>
        <v>0.28813559322033899</v>
      </c>
      <c r="E14" s="17">
        <f>E6/E10</f>
        <v>0.125</v>
      </c>
      <c r="F14" s="62">
        <f>(1-D12)/E12</f>
        <v>0.32929782082324455</v>
      </c>
      <c r="G14" s="62"/>
    </row>
    <row r="15" spans="3:10" x14ac:dyDescent="0.35">
      <c r="F15" s="60" t="s">
        <v>22</v>
      </c>
      <c r="G15" s="61"/>
    </row>
    <row r="16" spans="3:10" ht="39" customHeight="1" x14ac:dyDescent="0.35">
      <c r="F16" s="62">
        <f>F12/F14</f>
        <v>17.294117647058822</v>
      </c>
      <c r="G16" s="62"/>
    </row>
    <row r="18" spans="2:10" ht="24" x14ac:dyDescent="0.35">
      <c r="B18" s="13" t="s">
        <v>20</v>
      </c>
      <c r="C18" s="12" t="str">
        <f>IF(D6*E6*D8*E8=0,"0のセルがあるので下表を参照します","下表は0セルの補正時に参照します．無視してください．")</f>
        <v>下表は0セルの補正時に参照します．無視してください．</v>
      </c>
    </row>
    <row r="20" spans="2:10" ht="18.75" thickBot="1" x14ac:dyDescent="0.4"/>
    <row r="21" spans="2:10" x14ac:dyDescent="0.35">
      <c r="C21" s="58"/>
      <c r="D21" s="50" t="s">
        <v>0</v>
      </c>
      <c r="E21" s="51"/>
      <c r="F21" s="54" t="s">
        <v>3</v>
      </c>
      <c r="G21" s="24" t="s">
        <v>26</v>
      </c>
    </row>
    <row r="22" spans="2:10" ht="26.25" thickBot="1" x14ac:dyDescent="0.4">
      <c r="C22" s="59"/>
      <c r="D22" s="33" t="s">
        <v>1</v>
      </c>
      <c r="E22" s="34" t="s">
        <v>2</v>
      </c>
      <c r="F22" s="55"/>
      <c r="G22" s="22">
        <f>D28/F28</f>
        <v>0.77922077922077926</v>
      </c>
      <c r="I22" s="15" t="s">
        <v>15</v>
      </c>
      <c r="J22" s="11">
        <f>D28/E28</f>
        <v>3.5294117647058822</v>
      </c>
    </row>
    <row r="23" spans="2:10" ht="18.75" thickTop="1" x14ac:dyDescent="0.35">
      <c r="C23" s="68" t="s">
        <v>4</v>
      </c>
      <c r="D23" s="40" t="s">
        <v>6</v>
      </c>
      <c r="E23" s="41" t="s">
        <v>7</v>
      </c>
      <c r="F23" s="42" t="s">
        <v>14</v>
      </c>
      <c r="G23" s="24" t="s">
        <v>27</v>
      </c>
      <c r="H23" s="5"/>
      <c r="I23" s="10"/>
    </row>
    <row r="24" spans="2:10" ht="25.5" x14ac:dyDescent="0.35">
      <c r="C24" s="69"/>
      <c r="D24" s="6">
        <f>D6+0.5</f>
        <v>42.5</v>
      </c>
      <c r="E24" s="7">
        <f>E6+0.5</f>
        <v>2.5</v>
      </c>
      <c r="F24" s="38">
        <f>D24+E24</f>
        <v>45</v>
      </c>
      <c r="G24" s="22">
        <f>D24/F24</f>
        <v>0.94444444444444442</v>
      </c>
      <c r="I24" s="15" t="s">
        <v>16</v>
      </c>
      <c r="J24" s="11">
        <f>D24/E24</f>
        <v>17</v>
      </c>
    </row>
    <row r="25" spans="2:10" x14ac:dyDescent="0.35">
      <c r="C25" s="70" t="s">
        <v>5</v>
      </c>
      <c r="D25" s="43" t="s">
        <v>8</v>
      </c>
      <c r="E25" s="44" t="s">
        <v>19</v>
      </c>
      <c r="F25" s="45" t="s">
        <v>12</v>
      </c>
      <c r="G25" s="25" t="s">
        <v>28</v>
      </c>
      <c r="H25" s="26" t="s">
        <v>23</v>
      </c>
    </row>
    <row r="26" spans="2:10" ht="26.25" thickBot="1" x14ac:dyDescent="0.4">
      <c r="C26" s="71"/>
      <c r="D26" s="8">
        <f>D8+0.5</f>
        <v>17.5</v>
      </c>
      <c r="E26" s="9">
        <f>E8+0.5</f>
        <v>14.5</v>
      </c>
      <c r="F26" s="39">
        <f>D26+E26</f>
        <v>32</v>
      </c>
      <c r="G26" s="22">
        <f>E26/F26</f>
        <v>0.453125</v>
      </c>
      <c r="H26" s="14">
        <f>D26/F26</f>
        <v>0.546875</v>
      </c>
      <c r="I26" s="15" t="s">
        <v>17</v>
      </c>
      <c r="J26" s="11">
        <f>D26/E26</f>
        <v>1.2068965517241379</v>
      </c>
    </row>
    <row r="27" spans="2:10" ht="18.75" thickTop="1" x14ac:dyDescent="0.35">
      <c r="C27" s="65" t="s">
        <v>3</v>
      </c>
      <c r="D27" s="46" t="s">
        <v>11</v>
      </c>
      <c r="E27" s="47" t="s">
        <v>10</v>
      </c>
      <c r="F27" s="48" t="s">
        <v>13</v>
      </c>
      <c r="G27" s="24" t="s">
        <v>29</v>
      </c>
      <c r="H27" s="27" t="s">
        <v>18</v>
      </c>
      <c r="I27" s="28" t="s">
        <v>36</v>
      </c>
      <c r="J27" s="49" t="s">
        <v>34</v>
      </c>
    </row>
    <row r="28" spans="2:10" ht="26.25" thickBot="1" x14ac:dyDescent="0.4">
      <c r="C28" s="66"/>
      <c r="D28" s="35">
        <f>D24+D26</f>
        <v>60</v>
      </c>
      <c r="E28" s="36">
        <f>E24+E26</f>
        <v>17</v>
      </c>
      <c r="F28" s="37">
        <f>SUM(D24,E24,D26,E26)</f>
        <v>77</v>
      </c>
      <c r="G28" s="23">
        <f>(D24+E26)/F28</f>
        <v>0.74025974025974028</v>
      </c>
      <c r="H28" s="14">
        <f>J22*F30</f>
        <v>16.999999999999996</v>
      </c>
      <c r="I28" s="16">
        <f>J24</f>
        <v>17</v>
      </c>
      <c r="J28" s="32">
        <f>I28/(1+I28)</f>
        <v>0.94444444444444442</v>
      </c>
    </row>
    <row r="29" spans="2:10" x14ac:dyDescent="0.35">
      <c r="D29" s="29" t="s">
        <v>24</v>
      </c>
      <c r="E29" s="30" t="s">
        <v>25</v>
      </c>
      <c r="F29" s="67" t="s">
        <v>33</v>
      </c>
      <c r="G29" s="61"/>
      <c r="H29" s="27" t="s">
        <v>35</v>
      </c>
      <c r="I29" s="28" t="s">
        <v>37</v>
      </c>
      <c r="J29" s="49" t="s">
        <v>38</v>
      </c>
    </row>
    <row r="30" spans="2:10" ht="25.5" x14ac:dyDescent="0.35">
      <c r="D30" s="17">
        <f>D24/D28</f>
        <v>0.70833333333333337</v>
      </c>
      <c r="E30" s="17">
        <f>E26/E28</f>
        <v>0.8529411764705882</v>
      </c>
      <c r="F30" s="62">
        <f>D30/(1-E30)</f>
        <v>4.8166666666666655</v>
      </c>
      <c r="G30" s="62"/>
      <c r="H30" s="14">
        <f>J24*F32</f>
        <v>5.8132183908045967</v>
      </c>
      <c r="I30" s="16">
        <f>J26</f>
        <v>1.2068965517241379</v>
      </c>
      <c r="J30" s="32">
        <f>I30/(1+I30)</f>
        <v>0.546875</v>
      </c>
    </row>
    <row r="31" spans="2:10" x14ac:dyDescent="0.35">
      <c r="D31" s="31" t="s">
        <v>31</v>
      </c>
      <c r="E31" s="26" t="s">
        <v>32</v>
      </c>
      <c r="F31" s="60" t="s">
        <v>21</v>
      </c>
      <c r="G31" s="61"/>
    </row>
    <row r="32" spans="2:10" ht="25.5" x14ac:dyDescent="0.35">
      <c r="D32" s="17">
        <f>D26/D28</f>
        <v>0.29166666666666669</v>
      </c>
      <c r="E32" s="17">
        <f>E24/E28</f>
        <v>0.14705882352941177</v>
      </c>
      <c r="F32" s="62">
        <f>(1-D30)/E30</f>
        <v>0.34195402298850569</v>
      </c>
      <c r="G32" s="62"/>
    </row>
    <row r="33" spans="6:7" x14ac:dyDescent="0.35">
      <c r="F33" s="60" t="s">
        <v>22</v>
      </c>
      <c r="G33" s="61"/>
    </row>
    <row r="34" spans="6:7" ht="25.5" x14ac:dyDescent="0.35">
      <c r="F34" s="62">
        <f>F30/F32</f>
        <v>14.085714285714285</v>
      </c>
      <c r="G34" s="62"/>
    </row>
  </sheetData>
  <sheetProtection algorithmName="SHA-512" hashValue="4i+fXiR1zDnSstk/566uHeHw1BOJgtiNjMF0UGYZVLqU9XP9gTGiX0/wUrg45Nzj0MfUKbwNZurfS9/s4/Hapg==" saltValue="ba/ZsNFmaDVFxk0RixSetQ==" spinCount="100000" sheet="1" selectLockedCells="1"/>
  <mergeCells count="24">
    <mergeCell ref="F31:G31"/>
    <mergeCell ref="F32:G32"/>
    <mergeCell ref="F33:G33"/>
    <mergeCell ref="F34:G34"/>
    <mergeCell ref="C23:C24"/>
    <mergeCell ref="C25:C26"/>
    <mergeCell ref="C27:C28"/>
    <mergeCell ref="F29:G29"/>
    <mergeCell ref="F30:G30"/>
    <mergeCell ref="D3:E3"/>
    <mergeCell ref="C3:C4"/>
    <mergeCell ref="F3:F4"/>
    <mergeCell ref="C5:C6"/>
    <mergeCell ref="C21:C22"/>
    <mergeCell ref="D21:E21"/>
    <mergeCell ref="F21:F22"/>
    <mergeCell ref="F15:G15"/>
    <mergeCell ref="F16:G16"/>
    <mergeCell ref="C7:C8"/>
    <mergeCell ref="C9:C10"/>
    <mergeCell ref="F11:G11"/>
    <mergeCell ref="F12:G12"/>
    <mergeCell ref="F13:G13"/>
    <mergeCell ref="F14:G1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　栄輝</dc:creator>
  <cp:lastModifiedBy>Eiki Tsushima</cp:lastModifiedBy>
  <dcterms:created xsi:type="dcterms:W3CDTF">2022-03-01T23:13:52Z</dcterms:created>
  <dcterms:modified xsi:type="dcterms:W3CDTF">2023-03-04T08:56:45Z</dcterms:modified>
</cp:coreProperties>
</file>